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осле проверки" sheetId="1" r:id="rId1"/>
  </sheets>
  <definedNames>
    <definedName name="_xlnm.Print_Titles" localSheetId="0">'после проверки'!$18:$20</definedName>
  </definedNames>
  <calcPr fullCalcOnLoad="1"/>
</workbook>
</file>

<file path=xl/sharedStrings.xml><?xml version="1.0" encoding="utf-8"?>
<sst xmlns="http://schemas.openxmlformats.org/spreadsheetml/2006/main" count="61" uniqueCount="59">
  <si>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</si>
  <si>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</si>
  <si>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</si>
  <si>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</si>
  <si>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</si>
  <si>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</si>
  <si>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</si>
  <si>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</si>
  <si>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</si>
  <si>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</si>
  <si>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</si>
  <si>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</si>
  <si>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</si>
  <si>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</si>
  <si>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</si>
  <si>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</si>
  <si>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</si>
  <si>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</si>
  <si>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</si>
  <si>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</si>
  <si>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</si>
  <si>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</si>
  <si>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</si>
  <si>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</si>
  <si>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</si>
  <si>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</si>
  <si>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 xml:space="preserve">ГСНр 81-05-02-2001
 п.2.1 таб 2 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</si>
  <si>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</si>
  <si>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</si>
  <si>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</si>
  <si>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</si>
  <si>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</si>
  <si>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</si>
  <si>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</si>
  <si>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</si>
  <si>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 xml:space="preserve">Составлен в ценах по состоянию на 01. 2001 года с пересчетом в цены I квартала 2015 года </t>
  </si>
  <si>
    <t xml:space="preserve">Прочие работы и затраты в текущих ценах,  (К=6,99) </t>
  </si>
  <si>
    <t>Письмо Минстроя от 06.02.2015 г №3004-ЛС/08</t>
  </si>
  <si>
    <t>ЛС № 1</t>
  </si>
  <si>
    <t>3</t>
  </si>
  <si>
    <t>6</t>
  </si>
  <si>
    <t>7</t>
  </si>
  <si>
    <t>8</t>
  </si>
  <si>
    <t>9</t>
  </si>
  <si>
    <t>Авторский надзор (0,2%)</t>
  </si>
  <si>
    <t xml:space="preserve">МДС 81-35.2004 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</si>
  <si>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</si>
  <si>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</si>
  <si>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</si>
  <si>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</si>
  <si>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</si>
  <si>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</si>
  <si>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>Капитальный ремонт внутридомовых сетей объекта культурного наследия многоквартирного жилого дома по адресу: г. Кострома,пр. Текстильщиков, д. 27</t>
  </si>
  <si>
    <t>ЛС № 2</t>
  </si>
  <si>
    <t>ЛС № 3</t>
  </si>
  <si>
    <t xml:space="preserve">Капитальный ремонт внутридомовых сетей объекта культурного наследия многоквартирного жилого дома по адресу: г. Кострома,пр. Текстильщиков, д. 27 </t>
  </si>
  <si>
    <t>Средства на возведение, разборку временных зданий, сооружений -0,3%:</t>
  </si>
  <si>
    <t>Дополнительные затраты при производстве СМР в зимнее время (%=0,6*1,1=0,66) от итога строительных и монтажных работ  глав 1-6</t>
  </si>
  <si>
    <t>Строительные работы в текущих ценах (К=6,01)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</si>
</sst>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0" fontId="2" fillId="0" borderId="0" xfId="52">
      <alignment/>
      <protection/>
    </xf>
    <xf numFmtId="166" fontId="2" fillId="0" borderId="11" xfId="52" applyNumberFormat="1" applyFont="1" applyBorder="1" applyAlignment="1" applyProtection="1">
      <alignment horizontal="right" vertical="top" wrapText="1"/>
      <protection locked="0"/>
    </xf>
    <xf numFmtId="166" fontId="2" fillId="0" borderId="11" xfId="52" applyNumberFormat="1" applyFont="1" applyBorder="1" applyAlignment="1" applyProtection="1">
      <alignment horizontal="right" vertical="top"/>
      <protection locked="0"/>
    </xf>
    <xf numFmtId="166" fontId="5" fillId="0" borderId="11" xfId="52" applyNumberFormat="1" applyFont="1" applyBorder="1" applyAlignment="1" applyProtection="1">
      <alignment horizontal="right" vertical="top" wrapText="1"/>
      <protection locked="0"/>
    </xf>
    <xf numFmtId="166" fontId="5" fillId="0" borderId="11" xfId="52" applyNumberFormat="1" applyFont="1" applyBorder="1" applyAlignment="1" applyProtection="1">
      <alignment horizontal="right" vertical="top"/>
      <protection locked="0"/>
    </xf>
    <xf numFmtId="166" fontId="5" fillId="0" borderId="11" xfId="52" applyNumberFormat="1" applyFont="1" applyBorder="1" applyAlignment="1" applyProtection="1">
      <alignment vertical="top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165" fontId="2" fillId="0" borderId="12" xfId="52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5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 topLeftCell="A16">
      <selection activeCell="C46" sqref="C46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1" customWidth="1"/>
  </cols>
  <sheetData>
    <row r="1" spans="1:8" s="1" customFormat="1" ht="12.75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12.75">
      <c r="A2" s="2" t="s">
        <v>1</v>
      </c>
      <c r="B2" s="28" t="s">
        <v>2</v>
      </c>
      <c r="C2" s="29"/>
      <c r="D2" s="29"/>
      <c r="E2" s="29"/>
      <c r="F2" s="29"/>
      <c r="G2" s="29"/>
      <c r="H2" s="2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0" t="s">
        <v>3</v>
      </c>
      <c r="B4" s="30"/>
      <c r="C4" s="30"/>
      <c r="D4" s="30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1" t="s">
        <v>5</v>
      </c>
      <c r="B6" s="31"/>
      <c r="C6" s="5">
        <f>H45</f>
        <v>444.73</v>
      </c>
      <c r="D6" s="6" t="s">
        <v>6</v>
      </c>
      <c r="F6" s="32">
        <f>C6</f>
        <v>444.73</v>
      </c>
      <c r="G6" s="32"/>
      <c r="H6" s="6" t="s">
        <v>6</v>
      </c>
      <c r="I6" s="6"/>
    </row>
    <row r="7" spans="1:4" s="1" customFormat="1" ht="12.75">
      <c r="A7" s="37"/>
      <c r="B7" s="37"/>
      <c r="C7" s="37"/>
      <c r="D7" s="37"/>
    </row>
    <row r="8" spans="1:4" s="1" customFormat="1" ht="12.75">
      <c r="A8" s="37"/>
      <c r="B8" s="37"/>
      <c r="C8" s="37"/>
      <c r="D8" s="37"/>
    </row>
    <row r="9" spans="1:9" s="1" customFormat="1" ht="12.75" customHeight="1">
      <c r="A9" s="31" t="s">
        <v>7</v>
      </c>
      <c r="B9" s="31"/>
      <c r="C9" s="31"/>
      <c r="D9" s="31"/>
      <c r="F9" s="38" t="s">
        <v>8</v>
      </c>
      <c r="G9" s="38"/>
      <c r="H9" s="38"/>
      <c r="I9" s="7"/>
    </row>
    <row r="10" spans="1:4" s="1" customFormat="1" ht="12.75">
      <c r="A10" s="37"/>
      <c r="B10" s="37"/>
      <c r="C10" s="37"/>
      <c r="D10" s="37"/>
    </row>
    <row r="11" spans="1:9" s="1" customFormat="1" ht="12.75" customHeight="1">
      <c r="A11" s="45" t="s">
        <v>9</v>
      </c>
      <c r="B11" s="45"/>
      <c r="C11" s="45"/>
      <c r="D11" s="45"/>
      <c r="F11" s="39" t="s">
        <v>9</v>
      </c>
      <c r="G11" s="39"/>
      <c r="H11" s="39"/>
      <c r="I11" s="7"/>
    </row>
    <row r="12" s="1" customFormat="1" ht="12.75"/>
    <row r="13" s="1" customFormat="1" ht="12.75"/>
    <row r="14" spans="1:8" s="1" customFormat="1" ht="12.75">
      <c r="A14" s="40" t="s">
        <v>10</v>
      </c>
      <c r="B14" s="40"/>
      <c r="C14" s="40"/>
      <c r="D14" s="40"/>
      <c r="E14" s="40"/>
      <c r="F14" s="40"/>
      <c r="G14" s="40"/>
      <c r="H14" s="40"/>
    </row>
    <row r="15" spans="1:8" s="1" customFormat="1" ht="30.75" customHeight="1">
      <c r="A15" s="41" t="s">
        <v>52</v>
      </c>
      <c r="B15" s="41"/>
      <c r="C15" s="41"/>
      <c r="D15" s="41"/>
      <c r="E15" s="41"/>
      <c r="F15" s="41"/>
      <c r="G15" s="41"/>
      <c r="H15" s="41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42" t="s">
        <v>35</v>
      </c>
      <c r="B17" s="42"/>
      <c r="C17" s="42"/>
      <c r="D17" s="42"/>
      <c r="E17" s="42"/>
      <c r="F17" s="42"/>
      <c r="G17" s="42"/>
      <c r="H17" s="42"/>
    </row>
    <row r="18" spans="1:8" s="1" customFormat="1" ht="15" customHeight="1">
      <c r="A18" s="36" t="s">
        <v>11</v>
      </c>
      <c r="B18" s="36" t="s">
        <v>12</v>
      </c>
      <c r="C18" s="36" t="s">
        <v>13</v>
      </c>
      <c r="D18" s="36" t="s">
        <v>14</v>
      </c>
      <c r="E18" s="36"/>
      <c r="F18" s="36"/>
      <c r="G18" s="36"/>
      <c r="H18" s="36" t="s">
        <v>15</v>
      </c>
    </row>
    <row r="19" spans="1:8" s="1" customFormat="1" ht="43.5" customHeight="1">
      <c r="A19" s="36"/>
      <c r="B19" s="36"/>
      <c r="C19" s="36"/>
      <c r="D19" s="8" t="s">
        <v>16</v>
      </c>
      <c r="E19" s="8" t="s">
        <v>17</v>
      </c>
      <c r="F19" s="8" t="s">
        <v>18</v>
      </c>
      <c r="G19" s="8" t="s">
        <v>19</v>
      </c>
      <c r="H19" s="36"/>
    </row>
    <row r="20" spans="1:8" s="1" customFormat="1" ht="12.7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</row>
    <row r="21" spans="1:8" s="1" customFormat="1" ht="7.5" customHeight="1">
      <c r="A21" s="9"/>
      <c r="B21" s="9"/>
      <c r="C21" s="10"/>
      <c r="D21" s="11"/>
      <c r="E21" s="11"/>
      <c r="F21" s="11"/>
      <c r="G21" s="11"/>
      <c r="H21" s="11"/>
    </row>
    <row r="22" spans="1:9" s="1" customFormat="1" ht="12.75">
      <c r="A22" s="12"/>
      <c r="B22" s="10" t="s">
        <v>20</v>
      </c>
      <c r="C22" s="10" t="s">
        <v>21</v>
      </c>
      <c r="D22" s="11"/>
      <c r="E22" s="11"/>
      <c r="F22" s="11"/>
      <c r="G22" s="11"/>
      <c r="H22" s="11"/>
      <c r="I22" s="13"/>
    </row>
    <row r="23" spans="1:9" s="1" customFormat="1" ht="12.75">
      <c r="A23" s="12">
        <v>1</v>
      </c>
      <c r="B23" s="14" t="s">
        <v>38</v>
      </c>
      <c r="C23" s="33" t="s">
        <v>55</v>
      </c>
      <c r="D23" s="22">
        <v>24.2</v>
      </c>
      <c r="E23" s="22"/>
      <c r="F23" s="22"/>
      <c r="G23" s="22"/>
      <c r="H23" s="22">
        <f>SUM(D23:G23)</f>
        <v>24.2</v>
      </c>
      <c r="I23" s="13"/>
    </row>
    <row r="24" spans="1:9" s="1" customFormat="1" ht="12.75">
      <c r="A24" s="12">
        <v>2</v>
      </c>
      <c r="B24" s="14" t="s">
        <v>53</v>
      </c>
      <c r="C24" s="34"/>
      <c r="D24" s="22">
        <v>3.19</v>
      </c>
      <c r="E24" s="22"/>
      <c r="F24" s="22"/>
      <c r="G24" s="22"/>
      <c r="H24" s="22">
        <f>SUM(D24:G24)</f>
        <v>3.19</v>
      </c>
      <c r="I24" s="13"/>
    </row>
    <row r="25" spans="1:9" s="1" customFormat="1" ht="12.75">
      <c r="A25" s="12">
        <v>3</v>
      </c>
      <c r="B25" s="14" t="s">
        <v>54</v>
      </c>
      <c r="C25" s="35"/>
      <c r="D25" s="23">
        <v>2.6</v>
      </c>
      <c r="E25" s="23">
        <v>30.766</v>
      </c>
      <c r="F25" s="23"/>
      <c r="G25" s="23"/>
      <c r="H25" s="22">
        <f>SUM(D25:G25)</f>
        <v>33.366</v>
      </c>
      <c r="I25" s="13"/>
    </row>
    <row r="26" spans="1:9" s="1" customFormat="1" ht="12.75">
      <c r="A26" s="16"/>
      <c r="B26" s="17"/>
      <c r="C26" s="10" t="s">
        <v>22</v>
      </c>
      <c r="D26" s="24">
        <f>ROUND(D24+D23+D25,2)</f>
        <v>29.99</v>
      </c>
      <c r="E26" s="24">
        <f>ROUND(E24+E23+E25,2)</f>
        <v>30.77</v>
      </c>
      <c r="F26" s="24">
        <f>ROUND(F24+F23+F25,2)</f>
        <v>0</v>
      </c>
      <c r="G26" s="24">
        <f>ROUND(G24+G23+G25,2)</f>
        <v>0</v>
      </c>
      <c r="H26" s="24">
        <f>ROUND(H24+H23+H25,2)</f>
        <v>60.76</v>
      </c>
      <c r="I26" s="13"/>
    </row>
    <row r="27" spans="1:9" s="1" customFormat="1" ht="12.75">
      <c r="A27" s="12"/>
      <c r="B27" s="10"/>
      <c r="C27" s="10" t="s">
        <v>27</v>
      </c>
      <c r="D27" s="25">
        <f>D26</f>
        <v>29.99</v>
      </c>
      <c r="E27" s="25">
        <f>E26</f>
        <v>30.77</v>
      </c>
      <c r="F27" s="25">
        <f>F26</f>
        <v>0</v>
      </c>
      <c r="G27" s="25">
        <f>G26</f>
        <v>0</v>
      </c>
      <c r="H27" s="25">
        <f>H26</f>
        <v>60.76</v>
      </c>
      <c r="I27" s="13"/>
    </row>
    <row r="28" spans="1:9" s="1" customFormat="1" ht="12.75">
      <c r="A28" s="12"/>
      <c r="B28" s="10"/>
      <c r="C28" s="10"/>
      <c r="D28" s="25"/>
      <c r="E28" s="25"/>
      <c r="F28" s="25"/>
      <c r="G28" s="25"/>
      <c r="H28" s="25"/>
      <c r="I28" s="13"/>
    </row>
    <row r="29" spans="1:9" s="1" customFormat="1" ht="12.75">
      <c r="A29" s="12"/>
      <c r="B29" s="10" t="s">
        <v>46</v>
      </c>
      <c r="C29" s="10" t="s">
        <v>23</v>
      </c>
      <c r="D29" s="25"/>
      <c r="E29" s="25"/>
      <c r="F29" s="25"/>
      <c r="G29" s="25"/>
      <c r="H29" s="25"/>
      <c r="I29" s="13"/>
    </row>
    <row r="30" spans="1:9" s="1" customFormat="1" ht="25.5">
      <c r="A30" s="12">
        <v>2</v>
      </c>
      <c r="B30" s="14" t="s">
        <v>24</v>
      </c>
      <c r="C30" s="15" t="s">
        <v>56</v>
      </c>
      <c r="D30" s="23">
        <f>ROUND(D27*0.3%,3)</f>
        <v>0.09</v>
      </c>
      <c r="E30" s="23">
        <f>ROUND(E27*0.3%,3)</f>
        <v>0.092</v>
      </c>
      <c r="F30" s="23">
        <f>ROUND(F27*0.3%,3)</f>
        <v>0</v>
      </c>
      <c r="G30" s="23">
        <f>ROUND(G27*0.3%,3)</f>
        <v>0</v>
      </c>
      <c r="H30" s="23">
        <f>ROUND(H27*0.3%,23)</f>
        <v>0.18228</v>
      </c>
      <c r="I30" s="13"/>
    </row>
    <row r="31" spans="1:9" s="1" customFormat="1" ht="12.75">
      <c r="A31" s="12"/>
      <c r="B31" s="10"/>
      <c r="C31" s="10" t="s">
        <v>48</v>
      </c>
      <c r="D31" s="25">
        <f>ROUND(D30,2)</f>
        <v>0.09</v>
      </c>
      <c r="E31" s="25">
        <f>ROUND(E30,2)</f>
        <v>0.09</v>
      </c>
      <c r="F31" s="25">
        <f>ROUND(F30,2)</f>
        <v>0</v>
      </c>
      <c r="G31" s="25">
        <f>ROUND(G30,2)</f>
        <v>0</v>
      </c>
      <c r="H31" s="25">
        <f>D31+E31+F31+G31</f>
        <v>0.18</v>
      </c>
      <c r="I31" s="13"/>
    </row>
    <row r="32" spans="1:9" s="1" customFormat="1" ht="12.75">
      <c r="A32" s="12"/>
      <c r="B32" s="10"/>
      <c r="C32" s="10" t="s">
        <v>49</v>
      </c>
      <c r="D32" s="25">
        <f>ROUND(D27+D31,2)</f>
        <v>30.08</v>
      </c>
      <c r="E32" s="25">
        <f>ROUND(E27+E31,2)</f>
        <v>30.86</v>
      </c>
      <c r="F32" s="25">
        <f>ROUND(F27+F31,2)</f>
        <v>0</v>
      </c>
      <c r="G32" s="25">
        <f>ROUND(G27+G31,2)</f>
        <v>0</v>
      </c>
      <c r="H32" s="24">
        <f>SUM(D32:G32)</f>
        <v>60.94</v>
      </c>
      <c r="I32" s="13"/>
    </row>
    <row r="33" spans="1:9" s="1" customFormat="1" ht="12.75">
      <c r="A33" s="12"/>
      <c r="B33" s="10"/>
      <c r="C33" s="10"/>
      <c r="D33" s="25"/>
      <c r="E33" s="25"/>
      <c r="F33" s="25"/>
      <c r="G33" s="25"/>
      <c r="H33" s="25"/>
      <c r="I33" s="13"/>
    </row>
    <row r="34" spans="1:9" s="1" customFormat="1" ht="12.75">
      <c r="A34" s="18"/>
      <c r="B34" s="10" t="s">
        <v>47</v>
      </c>
      <c r="C34" s="10" t="s">
        <v>25</v>
      </c>
      <c r="D34" s="25"/>
      <c r="E34" s="25"/>
      <c r="F34" s="25"/>
      <c r="G34" s="25"/>
      <c r="H34" s="25"/>
      <c r="I34" s="13"/>
    </row>
    <row r="35" spans="1:9" s="1" customFormat="1" ht="38.25">
      <c r="A35" s="18" t="s">
        <v>39</v>
      </c>
      <c r="B35" s="14" t="s">
        <v>26</v>
      </c>
      <c r="C35" s="15" t="s">
        <v>57</v>
      </c>
      <c r="D35" s="23">
        <f>ROUND(D32*0.66%,2)</f>
        <v>0.2</v>
      </c>
      <c r="E35" s="23">
        <f>ROUND(E32*0.66%,2)</f>
        <v>0.2</v>
      </c>
      <c r="F35" s="23"/>
      <c r="G35" s="23"/>
      <c r="H35" s="22">
        <f>SUM(D35:G35)</f>
        <v>0.4</v>
      </c>
      <c r="I35" s="13"/>
    </row>
    <row r="36" spans="1:9" s="1" customFormat="1" ht="26.25" customHeight="1">
      <c r="A36" s="18" t="s">
        <v>40</v>
      </c>
      <c r="B36" s="19" t="s">
        <v>45</v>
      </c>
      <c r="C36" s="15" t="s">
        <v>44</v>
      </c>
      <c r="D36" s="25"/>
      <c r="E36" s="25"/>
      <c r="F36" s="25"/>
      <c r="G36" s="23">
        <v>0.12</v>
      </c>
      <c r="H36" s="22">
        <f>ROUND(G36,2)</f>
        <v>0.12</v>
      </c>
      <c r="I36" s="13"/>
    </row>
    <row r="37" spans="1:9" s="1" customFormat="1" ht="12.75">
      <c r="A37" s="18"/>
      <c r="B37" s="10"/>
      <c r="C37" s="10" t="s">
        <v>50</v>
      </c>
      <c r="D37" s="25">
        <f>ROUND(D35,2)</f>
        <v>0.2</v>
      </c>
      <c r="E37" s="25">
        <f>ROUND(E35,2)</f>
        <v>0.2</v>
      </c>
      <c r="F37" s="25">
        <f>ROUND(F35,2)</f>
        <v>0</v>
      </c>
      <c r="G37" s="25">
        <f>ROUND(G36,2)</f>
        <v>0.12</v>
      </c>
      <c r="H37" s="24">
        <f aca="true" t="shared" si="0" ref="H37:H42">SUM(D37:G37)</f>
        <v>0.52</v>
      </c>
      <c r="I37" s="13"/>
    </row>
    <row r="38" spans="1:9" s="1" customFormat="1" ht="12.75">
      <c r="A38" s="18"/>
      <c r="B38" s="10"/>
      <c r="C38" s="10" t="s">
        <v>51</v>
      </c>
      <c r="D38" s="25">
        <f>ROUND(D32+D37,2)</f>
        <v>30.28</v>
      </c>
      <c r="E38" s="25">
        <f>ROUND(E32+E37,2)</f>
        <v>31.06</v>
      </c>
      <c r="F38" s="25">
        <f>ROUND(F32+F37,2)</f>
        <v>0</v>
      </c>
      <c r="G38" s="25">
        <f>ROUND(G32+G37,2)</f>
        <v>0.12</v>
      </c>
      <c r="H38" s="25">
        <f>ROUND(H32+H37,2)</f>
        <v>61.46</v>
      </c>
      <c r="I38" s="13"/>
    </row>
    <row r="39" spans="1:9" s="1" customFormat="1" ht="21">
      <c r="A39" s="18" t="s">
        <v>41</v>
      </c>
      <c r="B39" s="19" t="s">
        <v>28</v>
      </c>
      <c r="C39" s="15" t="s">
        <v>29</v>
      </c>
      <c r="D39" s="23">
        <f>ROUND(D38*2%,2)</f>
        <v>0.61</v>
      </c>
      <c r="E39" s="23">
        <f>ROUND(E38*2%,2)</f>
        <v>0.62</v>
      </c>
      <c r="F39" s="23">
        <f>ROUND(F38*2%,2)</f>
        <v>0</v>
      </c>
      <c r="G39" s="23">
        <f>ROUND(G38*2%,2)</f>
        <v>0</v>
      </c>
      <c r="H39" s="24">
        <f t="shared" si="0"/>
        <v>1.23</v>
      </c>
      <c r="I39" s="13"/>
    </row>
    <row r="40" spans="1:9" s="1" customFormat="1" ht="12.75">
      <c r="A40" s="12"/>
      <c r="B40" s="10"/>
      <c r="C40" s="10" t="s">
        <v>30</v>
      </c>
      <c r="D40" s="25">
        <f>D38+D39</f>
        <v>30.89</v>
      </c>
      <c r="E40" s="25">
        <f>E38+E39</f>
        <v>31.68</v>
      </c>
      <c r="F40" s="25">
        <f>F38+F39</f>
        <v>0</v>
      </c>
      <c r="G40" s="25">
        <f>G38+G39</f>
        <v>0.12</v>
      </c>
      <c r="H40" s="25">
        <f>H38+H39</f>
        <v>62.69</v>
      </c>
      <c r="I40" s="13"/>
    </row>
    <row r="41" spans="1:9" s="1" customFormat="1" ht="16.5" customHeight="1">
      <c r="A41" s="18" t="s">
        <v>42</v>
      </c>
      <c r="B41" s="43" t="s">
        <v>37</v>
      </c>
      <c r="C41" s="15" t="s">
        <v>58</v>
      </c>
      <c r="D41" s="23">
        <f>ROUND(D40*6.01,2)</f>
        <v>185.65</v>
      </c>
      <c r="E41" s="23">
        <f>ROUND(E40*6.01,2)</f>
        <v>190.4</v>
      </c>
      <c r="F41" s="23">
        <f>ROUND(F40*5.78,2)</f>
        <v>0</v>
      </c>
      <c r="G41" s="23">
        <v>0</v>
      </c>
      <c r="H41" s="23">
        <f t="shared" si="0"/>
        <v>376.05</v>
      </c>
      <c r="I41" s="13"/>
    </row>
    <row r="42" spans="1:9" s="1" customFormat="1" ht="18.75" customHeight="1">
      <c r="A42" s="18" t="s">
        <v>43</v>
      </c>
      <c r="B42" s="44"/>
      <c r="C42" s="15" t="s">
        <v>36</v>
      </c>
      <c r="D42" s="23"/>
      <c r="E42" s="23"/>
      <c r="F42" s="23"/>
      <c r="G42" s="22">
        <f>ROUND(((G36+G39)*6.99),2)</f>
        <v>0.84</v>
      </c>
      <c r="H42" s="23">
        <f t="shared" si="0"/>
        <v>0.84</v>
      </c>
      <c r="I42" s="20"/>
    </row>
    <row r="43" spans="1:9" s="1" customFormat="1" ht="21">
      <c r="A43" s="18"/>
      <c r="B43" s="10"/>
      <c r="C43" s="10" t="s">
        <v>31</v>
      </c>
      <c r="D43" s="26">
        <f>ROUND(D41,2)</f>
        <v>185.65</v>
      </c>
      <c r="E43" s="26">
        <f>ROUND(E41,2)</f>
        <v>190.4</v>
      </c>
      <c r="F43" s="26">
        <f>ROUND(F41,2)</f>
        <v>0</v>
      </c>
      <c r="G43" s="26">
        <f>ROUND(G41+G42,2)</f>
        <v>0.84</v>
      </c>
      <c r="H43" s="26">
        <f>ROUND(H41+H42,2)</f>
        <v>376.89</v>
      </c>
      <c r="I43" s="13"/>
    </row>
    <row r="44" spans="1:9" s="1" customFormat="1" ht="33.75" customHeight="1">
      <c r="A44" s="12">
        <v>11</v>
      </c>
      <c r="B44" s="19" t="s">
        <v>32</v>
      </c>
      <c r="C44" s="15" t="s">
        <v>33</v>
      </c>
      <c r="D44" s="25">
        <f>ROUND(D43*18%,2)</f>
        <v>33.42</v>
      </c>
      <c r="E44" s="25">
        <f>ROUND(E43*18%,2)</f>
        <v>34.27</v>
      </c>
      <c r="F44" s="25">
        <f>ROUND(F43*18%,2)</f>
        <v>0</v>
      </c>
      <c r="G44" s="25">
        <f>ROUND(G43*18%,2)</f>
        <v>0.15</v>
      </c>
      <c r="H44" s="25">
        <f>ROUND(H43*18%,2)</f>
        <v>67.84</v>
      </c>
      <c r="I44" s="13"/>
    </row>
    <row r="45" spans="1:9" s="1" customFormat="1" ht="12.75">
      <c r="A45" s="12"/>
      <c r="B45" s="10"/>
      <c r="C45" s="10" t="s">
        <v>34</v>
      </c>
      <c r="D45" s="25">
        <f>ROUND(D43+D44,2)</f>
        <v>219.07</v>
      </c>
      <c r="E45" s="25">
        <f>ROUND(E43+E44,2)</f>
        <v>224.67</v>
      </c>
      <c r="F45" s="25">
        <f>ROUND(F43+F44,2)</f>
        <v>0</v>
      </c>
      <c r="G45" s="25">
        <f>ROUND(G43+G44,2)</f>
        <v>0.99</v>
      </c>
      <c r="H45" s="25">
        <f>ROUND(H43+H44,2)</f>
        <v>444.73</v>
      </c>
      <c r="I45" s="13"/>
    </row>
    <row r="46" spans="1:8" s="1" customFormat="1" ht="12.75">
      <c r="A46" s="13"/>
      <c r="B46" s="13"/>
      <c r="C46" s="13"/>
      <c r="D46" s="13"/>
      <c r="E46" s="13"/>
      <c r="F46" s="13"/>
      <c r="G46" s="13"/>
      <c r="H46" s="13"/>
    </row>
  </sheetData>
  <sheetProtection/>
  <mergeCells count="22">
    <mergeCell ref="B41:B42"/>
    <mergeCell ref="A11:D11"/>
    <mergeCell ref="A18:A19"/>
    <mergeCell ref="B18:B19"/>
    <mergeCell ref="C18:C19"/>
    <mergeCell ref="D18:G18"/>
    <mergeCell ref="F9:H9"/>
    <mergeCell ref="A10:D10"/>
    <mergeCell ref="F11:H11"/>
    <mergeCell ref="A14:H14"/>
    <mergeCell ref="A15:H15"/>
    <mergeCell ref="A17:H17"/>
    <mergeCell ref="A1:H1"/>
    <mergeCell ref="B2:H2"/>
    <mergeCell ref="A4:D4"/>
    <mergeCell ref="A6:B6"/>
    <mergeCell ref="F6:G6"/>
    <mergeCell ref="C23:C25"/>
    <mergeCell ref="H18:H19"/>
    <mergeCell ref="A7:D7"/>
    <mergeCell ref="A8:D8"/>
    <mergeCell ref="A9:D9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2015-06-22T13:24:50Z</cp:lastPrinted>
  <dcterms:created xsi:type="dcterms:W3CDTF">2014-08-26T07:02:14Z</dcterms:created>
  <dcterms:modified xsi:type="dcterms:W3CDTF">2015-07-17T08:47:21Z</dcterms:modified>
  <cp:category/>
  <cp:version/>
  <cp:contentType/>
  <cp:contentStatus/>
</cp:coreProperties>
</file>